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70" windowWidth="1131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<sst xmlns="http://schemas.openxmlformats.org/spreadsheetml/2006/main" count="32" uniqueCount="23">
  <si>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r>
      <t xml:space="preserve">   </t>
    </r>
    <r>
      <rPr>
        <sz val="14"/>
        <color indexed="10"/>
        <rFont val="ＭＳ Ｐゴシック"/>
        <family val="3"/>
      </rPr>
      <t>BPF HF SR0N3 150123</t>
    </r>
  </si>
  <si>
    <t xml:space="preserve">   Series resonant Chebychev BPF , Ripple 0.044 dB , n = 3</t>
  </si>
  <si>
    <t>Frequency Low ?</t>
  </si>
  <si>
    <t>MHz</t>
  </si>
  <si>
    <t>frequency high ?</t>
  </si>
  <si>
    <t>Impedance ?</t>
  </si>
  <si>
    <t>ohm</t>
  </si>
  <si>
    <t>FC=</t>
  </si>
  <si>
    <t>BW=</t>
  </si>
  <si>
    <t>2π*ｆｍ</t>
  </si>
  <si>
    <t>XL=</t>
  </si>
  <si>
    <t>ω=</t>
  </si>
  <si>
    <t>Coil inductance=</t>
  </si>
  <si>
    <t>uH</t>
  </si>
  <si>
    <t>L1=L2=L3</t>
  </si>
  <si>
    <t>Co=</t>
  </si>
  <si>
    <t>pF</t>
  </si>
  <si>
    <t>C1=</t>
  </si>
  <si>
    <t>C2=</t>
  </si>
  <si>
    <t>Co1=</t>
  </si>
  <si>
    <t>Co2=</t>
  </si>
  <si>
    <t>Co3=</t>
  </si>
  <si>
    <t>3-Element series resonant Chebyshev Band-Pass Filter ( for HF App. 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</si>
</sst>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0_ "/>
    <numFmt numFmtId="179" formatCode="0_);[Red]\(0\)"/>
    <numFmt numFmtId="180" formatCode="0_ "/>
    <numFmt numFmtId="181" formatCode="0.000_ "/>
    <numFmt numFmtId="182" formatCode="0.00_);[Red]\(0.00\)"/>
    <numFmt numFmtId="183" formatCode="0.0000000_ "/>
    <numFmt numFmtId="184" formatCode="0.0000_ "/>
  </numFmts>
  <fonts count="4">
    <font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0" borderId="0" xfId="0" applyNumberFormat="1" applyAlignment="1">
      <alignment horizontal="right" vertical="center"/>
    </xf>
    <xf numFmtId="178" fontId="0" fillId="0" borderId="0" xfId="0" applyNumberFormat="1" applyAlignment="1" applyProtection="1">
      <alignment vertical="center"/>
      <protection hidden="1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horizontal="right" vertical="center"/>
    </xf>
    <xf numFmtId="181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2" fontId="0" fillId="0" borderId="0" xfId="0" applyNumberFormat="1" applyAlignment="1" applyProtection="1">
      <alignment vertical="center"/>
      <protection hidden="1"/>
    </xf>
    <xf numFmtId="179" fontId="0" fillId="0" borderId="0" xfId="0" applyNumberFormat="1" applyAlignment="1" applyProtection="1">
      <alignment vertical="center"/>
      <protection hidden="1"/>
    </xf>
    <xf numFmtId="183" fontId="1" fillId="0" borderId="0" xfId="0" applyNumberFormat="1" applyFont="1" applyAlignment="1" applyProtection="1">
      <alignment vertical="center"/>
      <protection hidden="1"/>
    </xf>
    <xf numFmtId="184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>
      <alignment vertical="center"/>
    </xf>
    <xf numFmtId="0" fontId="0" fillId="0" borderId="0" xfId="0" applyNumberFormat="1" applyAlignment="1" applyProtection="1">
      <alignment vertical="center"/>
      <protection hidden="1"/>
    </xf>
    <xf numFmtId="184" fontId="1" fillId="0" borderId="0" xfId="0" applyNumberFormat="1" applyFont="1" applyAlignment="1" applyProtection="1">
      <alignment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9525</xdr:rowOff>
    </xdr:from>
    <xdr:to>
      <xdr:col>3</xdr:col>
      <xdr:colOff>2343150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571500"/>
          <a:ext cx="55721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Chebychev 直列同調型のBand-Pass Filterで中心周波数に対して20%までの帯域幅で設計するソフト、コイルを３個使います、通過帯域のRippleは0.01dB。</a:t>
          </a:r>
        </a:p>
      </xdr:txBody>
    </xdr:sp>
    <xdr:clientData/>
  </xdr:twoCellAnchor>
  <xdr:twoCellAnchor>
    <xdr:from>
      <xdr:col>0</xdr:col>
      <xdr:colOff>152400</xdr:colOff>
      <xdr:row>7</xdr:row>
      <xdr:rowOff>28575</xdr:rowOff>
    </xdr:from>
    <xdr:to>
      <xdr:col>3</xdr:col>
      <xdr:colOff>2247900</xdr:colOff>
      <xdr:row>22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52400" y="1276350"/>
          <a:ext cx="554355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581025</xdr:colOff>
      <xdr:row>8</xdr:row>
      <xdr:rowOff>57150</xdr:rowOff>
    </xdr:from>
    <xdr:to>
      <xdr:col>3</xdr:col>
      <xdr:colOff>1866900</xdr:colOff>
      <xdr:row>21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476375"/>
          <a:ext cx="4733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40</xdr:row>
      <xdr:rowOff>47625</xdr:rowOff>
    </xdr:from>
    <xdr:to>
      <xdr:col>3</xdr:col>
      <xdr:colOff>2466975</xdr:colOff>
      <xdr:row>42</xdr:row>
      <xdr:rowOff>104775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3952875" y="6991350"/>
          <a:ext cx="19621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showOutlineSymbols="0" workbookViewId="0" topLeftCell="A1">
      <selection activeCell="B28" sqref="B28"/>
    </sheetView>
  </sheetViews>
  <sheetFormatPr defaultColWidth="9.00390625" defaultRowHeight="13.5"/>
  <cols>
    <col min="1" max="2" width="18.125" style="0" customWidth="1"/>
    <col min="4" max="4" width="36.875" style="0" customWidth="1"/>
  </cols>
  <sheetData>
    <row r="1" spans="1:4" ht="17.25">
      <c r="A1" s="1" t="s">
        <v>0</v>
      </c>
      <c r="D1" s="2">
        <f ca="1">TODAY()</f>
        <v>43143</v>
      </c>
    </row>
    <row r="2" ht="13.5">
      <c r="A2" s="3" t="s">
        <v>22</v>
      </c>
    </row>
    <row r="24" ht="17.25">
      <c r="A24" s="4" t="s">
        <v>1</v>
      </c>
    </row>
    <row r="26" spans="1:3" ht="13.5">
      <c r="A26" s="5" t="s">
        <v>2</v>
      </c>
      <c r="B26" s="6">
        <v>6.95</v>
      </c>
      <c r="C26" t="s">
        <v>3</v>
      </c>
    </row>
    <row r="27" spans="1:3" ht="13.5">
      <c r="A27" s="5" t="s">
        <v>4</v>
      </c>
      <c r="B27" s="6">
        <v>7.35</v>
      </c>
      <c r="C27" t="s">
        <v>3</v>
      </c>
    </row>
    <row r="28" spans="1:3" ht="13.5">
      <c r="A28" s="5" t="s">
        <v>5</v>
      </c>
      <c r="B28" s="7">
        <v>50</v>
      </c>
      <c r="C28" t="s">
        <v>6</v>
      </c>
    </row>
    <row r="29" spans="1:3" ht="13.5">
      <c r="A29" s="8" t="s">
        <v>7</v>
      </c>
      <c r="B29" s="9">
        <f>SQRT(B26*B27)</f>
        <v>7.147202249831747</v>
      </c>
      <c r="C29" s="10" t="s">
        <v>3</v>
      </c>
    </row>
    <row r="30" spans="1:3" ht="13.5">
      <c r="A30" s="11" t="s">
        <v>8</v>
      </c>
      <c r="B30" s="12">
        <f>B27-B26</f>
        <v>0.39999999999999947</v>
      </c>
      <c r="C30" t="s">
        <v>3</v>
      </c>
    </row>
    <row r="31" spans="1:2" ht="13.5">
      <c r="A31" s="5" t="s">
        <v>9</v>
      </c>
      <c r="B31" s="13">
        <f>6.2832*B29*1000000</f>
        <v>44907301.176142834</v>
      </c>
    </row>
    <row r="32" spans="1:3" ht="13.5">
      <c r="A32" s="5" t="s">
        <v>10</v>
      </c>
      <c r="B32" s="14">
        <f>1/((B33*(B36*0.000000000001)))</f>
        <v>762.4724700148645</v>
      </c>
      <c r="C32" t="s">
        <v>6</v>
      </c>
    </row>
    <row r="33" spans="1:2" ht="13.5">
      <c r="A33" s="8" t="s">
        <v>11</v>
      </c>
      <c r="B33" s="15">
        <f>6.2832*B29*10^6</f>
        <v>44907301.176142834</v>
      </c>
    </row>
    <row r="34" spans="1:2" ht="13.5">
      <c r="A34" s="8"/>
      <c r="B34" s="15"/>
    </row>
    <row r="35" spans="1:4" ht="12.75" customHeight="1">
      <c r="A35" s="5" t="s">
        <v>12</v>
      </c>
      <c r="B35" s="16">
        <f>((B28/(6.2832*B30*10^6))*0.85345)*1000000</f>
        <v>16.978808568882123</v>
      </c>
      <c r="C35" t="s">
        <v>13</v>
      </c>
      <c r="D35" t="s">
        <v>14</v>
      </c>
    </row>
    <row r="36" spans="1:3" ht="13.5">
      <c r="A36" s="8" t="s">
        <v>15</v>
      </c>
      <c r="B36" s="17">
        <f>1000000000/((B31*B31)*(B35*0.000000001))</f>
        <v>29.20511203931084</v>
      </c>
      <c r="C36" s="18" t="s">
        <v>16</v>
      </c>
    </row>
    <row r="37" spans="1:3" ht="13.5">
      <c r="A37" s="8"/>
      <c r="B37" s="19"/>
      <c r="C37" s="18"/>
    </row>
    <row r="38" spans="1:3" ht="13.5">
      <c r="A38" s="5" t="s">
        <v>17</v>
      </c>
      <c r="B38" s="20">
        <f>1000000000000/(B31*B28*0.85345*1.03027)</f>
        <v>506.50519396359937</v>
      </c>
      <c r="C38" t="s">
        <v>16</v>
      </c>
    </row>
    <row r="39" spans="1:3" ht="13.5">
      <c r="A39" s="5" t="s">
        <v>18</v>
      </c>
      <c r="B39" s="20">
        <f>1000000000000/(B31*B28*0.85345*1.03027)</f>
        <v>506.50519396359937</v>
      </c>
      <c r="C39" t="s">
        <v>16</v>
      </c>
    </row>
    <row r="40" spans="1:3" ht="13.5">
      <c r="A40" s="5" t="s">
        <v>19</v>
      </c>
      <c r="B40" s="20">
        <f>1/((1/B36)-(1/B38))</f>
        <v>30.99211900103182</v>
      </c>
      <c r="C40" t="s">
        <v>16</v>
      </c>
    </row>
    <row r="41" spans="1:3" ht="13.5">
      <c r="A41" s="5" t="s">
        <v>20</v>
      </c>
      <c r="B41" s="20">
        <f>1/((1/B36)-(1/B38)-(1/B39))</f>
        <v>33.01206648670239</v>
      </c>
      <c r="C41" t="s">
        <v>16</v>
      </c>
    </row>
    <row r="42" spans="1:3" ht="13.5">
      <c r="A42" s="5" t="s">
        <v>21</v>
      </c>
      <c r="B42" s="20">
        <f>B40</f>
        <v>30.99211900103182</v>
      </c>
      <c r="C42" t="s">
        <v>16</v>
      </c>
    </row>
  </sheetData>
  <sheetProtection/>
  <protectedRanges>
    <protectedRange sqref="B28" name="範囲3"/>
    <protectedRange sqref="B26" name="範囲1"/>
    <protectedRange sqref="B27" name="範囲2"/>
  </protectedRanges>
  <printOptions horizontalCentered="1" verticalCentered="1"/>
  <pageMargins left="0.5902777777777778" right="0.39305555555555555" top="0.39305555555555555" bottom="0.39305555555555555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Tokio　Shindo</dc:creator>
  <cp:keywords/>
  <dc:description/>
  <cp:lastModifiedBy>tokio</cp:lastModifiedBy>
  <cp:lastPrinted>2018-02-05T05:54:26Z</cp:lastPrinted>
  <dcterms:created xsi:type="dcterms:W3CDTF">2005-10-02T09:14:43Z</dcterms:created>
  <dcterms:modified xsi:type="dcterms:W3CDTF">2018-02-12T01:52:52Z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